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ThisWorkbook" defaultThemeVersion="164011"/>
  <bookViews>
    <workbookView xWindow="0" yWindow="0" windowWidth="19170" windowHeight="8205" activeTab="1"/>
  </bookViews>
  <sheets>
    <sheet name="metadata" sheetId="20" r:id="rId1"/>
    <sheet name="data" sheetId="17" r:id="rId2"/>
  </sheets>
  <functionGroups builtInGroupCount="18"/>
  <calcPr calcId="162913"/>
</workbook>
</file>

<file path=xl/calcChain.xml><?xml version="1.0" encoding="utf-8"?>
<calcChain xmlns="http://schemas.openxmlformats.org/spreadsheetml/2006/main">
  <c r="T2" i="17" l="1"/>
  <c r="T3" i="17"/>
  <c r="T4" i="17"/>
  <c r="T5" i="17"/>
  <c r="T6" i="17"/>
  <c r="T7" i="17"/>
  <c r="T8" i="17"/>
  <c r="T9" i="17"/>
  <c r="T10" i="17"/>
  <c r="T11" i="17"/>
  <c r="T12" i="17"/>
  <c r="T13" i="17"/>
  <c r="S2" i="17"/>
  <c r="S3" i="17"/>
  <c r="S4" i="17"/>
  <c r="S5" i="17"/>
  <c r="S6" i="17"/>
  <c r="S7" i="17"/>
  <c r="S8" i="17"/>
  <c r="S9" i="17"/>
  <c r="S10" i="17"/>
  <c r="S11" i="17"/>
  <c r="S12" i="17"/>
  <c r="S13" i="17"/>
  <c r="R2" i="17"/>
  <c r="R3" i="17"/>
  <c r="R4" i="17"/>
  <c r="R5" i="17"/>
  <c r="R6" i="17"/>
  <c r="R7" i="17"/>
  <c r="R8" i="17"/>
  <c r="R9" i="17"/>
  <c r="R10" i="17"/>
  <c r="R11" i="17"/>
  <c r="R12" i="17"/>
  <c r="R13" i="17"/>
  <c r="Q2" i="17"/>
  <c r="Q3" i="17"/>
  <c r="Q4" i="17"/>
  <c r="Q5" i="17"/>
  <c r="Q6" i="17"/>
  <c r="Q7" i="17"/>
  <c r="Q8" i="17"/>
  <c r="Q9" i="17"/>
  <c r="Q10" i="17"/>
  <c r="Q11" i="17"/>
  <c r="Q12" i="17"/>
  <c r="Q13" i="17"/>
  <c r="P2" i="17"/>
  <c r="P3" i="17"/>
  <c r="P4" i="17"/>
  <c r="P5" i="17"/>
  <c r="P6" i="17"/>
  <c r="P7" i="17"/>
  <c r="P8" i="17"/>
  <c r="P9" i="17"/>
  <c r="P10" i="17"/>
  <c r="P11" i="17"/>
  <c r="P12" i="17"/>
  <c r="P13" i="17"/>
</calcChain>
</file>

<file path=xl/sharedStrings.xml><?xml version="1.0" encoding="utf-8"?>
<sst xmlns="http://schemas.openxmlformats.org/spreadsheetml/2006/main" count="93" uniqueCount="75">
  <si>
    <t>username</t>
  </si>
  <si>
    <t>filePath</t>
  </si>
  <si>
    <t>fileName</t>
  </si>
  <si>
    <t>type</t>
  </si>
  <si>
    <t>mass</t>
  </si>
  <si>
    <t>volume</t>
  </si>
  <si>
    <t>density</t>
  </si>
  <si>
    <t>surfaceArea</t>
  </si>
  <si>
    <t>centerOfMassX</t>
  </si>
  <si>
    <t>centerOfMassY</t>
  </si>
  <si>
    <t>centerOfMassZ</t>
  </si>
  <si>
    <t>swSumInfoSavedBy</t>
  </si>
  <si>
    <t>swSumInfoCreateDate</t>
  </si>
  <si>
    <t>swSumInfoSaveDate</t>
  </si>
  <si>
    <t>apg</t>
  </si>
  <si>
    <t>a10_apg_part.SLDPRT</t>
  </si>
  <si>
    <t>swDocPART</t>
  </si>
  <si>
    <t>Anthony G</t>
  </si>
  <si>
    <t>apgsfriend</t>
  </si>
  <si>
    <t>a10_apgsfriend_ICA8_v2.SLDPRT</t>
  </si>
  <si>
    <t>bob</t>
  </si>
  <si>
    <t>a10_bob_Part1.SLDPRT</t>
  </si>
  <si>
    <t>Office</t>
  </si>
  <si>
    <t>friendofmorsi</t>
  </si>
  <si>
    <t>a10_friendofmorsi_Correct Part.SLDPRT</t>
  </si>
  <si>
    <t>HusseinMorsi</t>
  </si>
  <si>
    <t>garlan</t>
  </si>
  <si>
    <t>a10_garlan_part.SLDPRT</t>
  </si>
  <si>
    <t>garla</t>
  </si>
  <si>
    <t>harsh</t>
  </si>
  <si>
    <t>a10_harsh_Coorect Part.SLDPRT</t>
  </si>
  <si>
    <t>Harsh.269</t>
  </si>
  <si>
    <t>a10_harsh_newpart.SLDPRT</t>
  </si>
  <si>
    <t>morsi</t>
  </si>
  <si>
    <t>a10_morsi_Wrong Part.SLDPRT</t>
  </si>
  <si>
    <t>sarker</t>
  </si>
  <si>
    <t>a10_sarker_Part 1.1.SLDPRT</t>
  </si>
  <si>
    <t>www.garlandindustriesllc.com</t>
  </si>
  <si>
    <t xml:space="preserve"> Compare a10_apg_part.SLDPRT</t>
  </si>
  <si>
    <t xml:space="preserve">Estimated Error for each comparison ( +- ) </t>
  </si>
  <si>
    <t>Generated by Graderworks</t>
  </si>
  <si>
    <t>Estimated error for similarity check</t>
  </si>
  <si>
    <t>Percent Error Allowed for student's mass</t>
  </si>
  <si>
    <t>Correct answer mass (kg)</t>
  </si>
  <si>
    <t>Correct density (kg/m^3)</t>
  </si>
  <si>
    <t>Points to be taken off for wrong density (ie, assigning wrong material)</t>
  </si>
  <si>
    <t>Mass  check</t>
  </si>
  <si>
    <t>bojan</t>
  </si>
  <si>
    <t>a10_bojan_Part 1.SLDPRT</t>
  </si>
  <si>
    <t>Boza</t>
  </si>
  <si>
    <t>bojansfriend</t>
  </si>
  <si>
    <t>a10_bojansfriend_Part 2.SLDPRT</t>
  </si>
  <si>
    <t>bojansthridfriend</t>
  </si>
  <si>
    <t>a10_bojansthridfriend_Part 3.SLDPRT</t>
  </si>
  <si>
    <t>Points off for mass not being within allowed range</t>
  </si>
  <si>
    <t>Grade</t>
  </si>
  <si>
    <t>Automatic Points off</t>
  </si>
  <si>
    <t>Similarity 100% correct check</t>
  </si>
  <si>
    <t>Density Check</t>
  </si>
  <si>
    <t>If mass is correct and similarity score indcates identical geometry, then grade is 100%</t>
  </si>
  <si>
    <t>If mass is not correct or similarity score indicates geometric differences, then grade = SimilarityScore - AutomaticPointsOff</t>
  </si>
  <si>
    <t>If density is wrong, then 10 points take off automatically</t>
  </si>
  <si>
    <t>If mass is not with allowable range wrong, then 5 points take off automatically</t>
  </si>
  <si>
    <t>C:\Users\garla\Desktop\example2\a10_apg_part.SLDPRT</t>
  </si>
  <si>
    <t>C:\Users\garla\Desktop\example2\a10_apgsfriend_ICA8_v2.SLDPRT</t>
  </si>
  <si>
    <t>C:\Users\garla\Desktop\example2\a10_bob_Part1.SLDPRT</t>
  </si>
  <si>
    <t>C:\Users\garla\Desktop\example2\a10_bojan_Part 1.SLDPRT</t>
  </si>
  <si>
    <t>C:\Users\garla\Desktop\example2\a10_bojansfriend_Part 2.SLDPRT</t>
  </si>
  <si>
    <t>C:\Users\garla\Desktop\example2\a10_bojansthridfriend_Part 3.SLDPRT</t>
  </si>
  <si>
    <t>C:\Users\garla\Desktop\example2\a10_friendofmorsi_Correct Part.SLDPRT</t>
  </si>
  <si>
    <t>C:\Users\garla\Desktop\example2\a10_garlan_part.SLDPRT</t>
  </si>
  <si>
    <t>C:\Users\garla\Desktop\example2\a10_harsh_Coorect Part.SLDPRT</t>
  </si>
  <si>
    <t>C:\Users\garla\Desktop\example2\a10_harsh_newpart.SLDPRT</t>
  </si>
  <si>
    <t>C:\Users\garla\Desktop\example2\a10_morsi_Wrong Part.SLDPRT</t>
  </si>
  <si>
    <t>C:\Users\garla\Desktop\example2\a10_sarker_Part 1.1.SLDPRT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</si>
</sst>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2" fontId="0" fillId="0" borderId="0" xfId="0" applyNumberFormat="1"/>
    <xf numFmtId="11" fontId="0" fillId="0" borderId="0" xfId="0" applyNumberFormat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F2" sqref="F2"/>
    </sheetView>
  </sheetViews>
  <sheetFormatPr defaultRowHeight="15" x14ac:dyDescent="0.25"/>
  <cols>
    <col min="1" max="1" width="20.7109375" bestFit="1" customWidth="1"/>
    <col min="2" max="2" width="18" bestFit="1" customWidth="1"/>
    <col min="3" max="3" width="14.42578125" bestFit="1" customWidth="1"/>
    <col min="4" max="4" width="14.5703125" bestFit="1" customWidth="1"/>
    <col min="5" max="5" width="35" bestFit="1" customWidth="1"/>
    <col min="6" max="6" width="25.7109375" bestFit="1" customWidth="1"/>
  </cols>
  <sheetData>
    <row r="1" spans="1:9" ht="35.1" customHeight="1" x14ac:dyDescent="0.25">
      <c r="A1" s="3" t="s">
        <v>42</v>
      </c>
      <c r="B1" s="3" t="s">
        <v>41</v>
      </c>
      <c r="C1" s="3" t="s">
        <v>43</v>
      </c>
      <c r="D1" s="3" t="s">
        <v>44</v>
      </c>
      <c r="E1" s="3" t="s">
        <v>45</v>
      </c>
      <c r="F1" s="3" t="s">
        <v>54</v>
      </c>
      <c r="G1" s="3"/>
      <c r="H1" s="3"/>
      <c r="I1" s="3"/>
    </row>
    <row r="2" spans="1:9" x14ac:dyDescent="0.25">
      <c r="A2">
        <v>1</v>
      </c>
      <c r="B2">
        <v>2.2999999999999998</v>
      </c>
      <c r="C2">
        <v>1.3558945771321</v>
      </c>
      <c r="D2">
        <v>2700</v>
      </c>
      <c r="E2">
        <v>10</v>
      </c>
      <c r="F2"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21"/>
  <sheetViews>
    <sheetView tabSelected="1" zoomScale="70" zoomScaleNormal="70" workbookViewId="0">
      <selection activeCell="O21" sqref="O21"/>
    </sheetView>
  </sheetViews>
  <sheetFormatPr defaultRowHeight="15" x14ac:dyDescent="0.25"/>
  <cols>
    <col min="1" max="1" width="22.7109375" customWidth="1"/>
    <col min="2" max="2" width="73.5703125" hidden="1" customWidth="1"/>
    <col min="3" max="3" width="40.140625" bestFit="1" customWidth="1"/>
    <col min="4" max="4" width="13.140625" hidden="1" customWidth="1"/>
    <col min="5" max="6" width="14.85546875" bestFit="1" customWidth="1"/>
    <col min="7" max="7" width="8.140625" bestFit="1" customWidth="1"/>
    <col min="8" max="8" width="14.85546875" hidden="1" customWidth="1"/>
    <col min="9" max="10" width="16.28515625" hidden="1" customWidth="1"/>
    <col min="11" max="11" width="15.85546875" hidden="1" customWidth="1"/>
    <col min="12" max="12" width="20.28515625" hidden="1" customWidth="1"/>
    <col min="13" max="13" width="22.85546875" hidden="1" customWidth="1"/>
    <col min="14" max="14" width="21.42578125" hidden="1" customWidth="1"/>
    <col min="15" max="15" width="33.42578125" bestFit="1" customWidth="1"/>
    <col min="16" max="16" width="13" bestFit="1" customWidth="1"/>
    <col min="17" max="17" width="29.140625" bestFit="1" customWidth="1"/>
    <col min="18" max="18" width="14.85546875" bestFit="1" customWidth="1"/>
  </cols>
  <sheetData>
    <row r="1" spans="1:20" ht="35.1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38</v>
      </c>
      <c r="P1" s="3" t="s">
        <v>46</v>
      </c>
      <c r="Q1" s="3" t="s">
        <v>57</v>
      </c>
      <c r="R1" s="3" t="s">
        <v>58</v>
      </c>
      <c r="S1" t="s">
        <v>56</v>
      </c>
      <c r="T1" t="s">
        <v>55</v>
      </c>
    </row>
    <row r="2" spans="1:20" x14ac:dyDescent="0.25">
      <c r="A2" t="s">
        <v>14</v>
      </c>
      <c r="B2" t="s">
        <v>63</v>
      </c>
      <c r="C2" t="s">
        <v>15</v>
      </c>
      <c r="D2" t="s">
        <v>16</v>
      </c>
      <c r="E2">
        <v>1.3558945771321</v>
      </c>
      <c r="F2">
        <v>5.0218317671559399E-4</v>
      </c>
      <c r="G2">
        <v>2700</v>
      </c>
      <c r="H2">
        <v>6.5138150388795904E-2</v>
      </c>
      <c r="I2">
        <v>7.2657927858968102E-2</v>
      </c>
      <c r="J2">
        <v>4.3913099674667999E-2</v>
      </c>
      <c r="K2">
        <v>3.8100000000000002E-2</v>
      </c>
      <c r="L2" t="s">
        <v>17</v>
      </c>
      <c r="M2" s="1">
        <v>42411.623668981483</v>
      </c>
      <c r="N2" s="1">
        <v>42411.627592592595</v>
      </c>
      <c r="O2">
        <v>99.2282102350146</v>
      </c>
      <c r="P2">
        <f>IF(AND(E2&gt;(metadata!$C$2-metadata!$C$2*metadata!$A$2*0.01),E2&lt;(metadata!$C$2+metadata!$C$2*metadata!$A$2*0.01)),1,0)</f>
        <v>1</v>
      </c>
      <c r="Q2">
        <f>IF(O2&gt;100-metadata!$B$2,1,0)</f>
        <v>1</v>
      </c>
      <c r="R2">
        <f>IF(G2=metadata!$D$2,1,0)</f>
        <v>1</v>
      </c>
      <c r="S2">
        <f>IF(P2=0,metadata!$F$2,0)+IF(R2=0,metadata!$E$2,0)</f>
        <v>0</v>
      </c>
      <c r="T2">
        <f t="shared" ref="T2:T13" si="0">IF(AND(P2=1,Q2=1),100,O2-S2)</f>
        <v>100</v>
      </c>
    </row>
    <row r="3" spans="1:20" x14ac:dyDescent="0.25">
      <c r="A3" t="s">
        <v>18</v>
      </c>
      <c r="B3" t="s">
        <v>64</v>
      </c>
      <c r="C3" t="s">
        <v>19</v>
      </c>
      <c r="D3" t="s">
        <v>16</v>
      </c>
      <c r="E3">
        <v>1.35589457713211</v>
      </c>
      <c r="F3">
        <v>5.0218317671559605E-4</v>
      </c>
      <c r="G3">
        <v>2700</v>
      </c>
      <c r="H3">
        <v>6.5138150388796001E-2</v>
      </c>
      <c r="I3">
        <v>7.2657927858967894E-2</v>
      </c>
      <c r="J3">
        <v>4.3913099674667999E-2</v>
      </c>
      <c r="K3">
        <v>3.8100000000000002E-2</v>
      </c>
      <c r="L3" t="s">
        <v>17</v>
      </c>
      <c r="M3" s="1">
        <v>42411.686377314814</v>
      </c>
      <c r="N3" s="1">
        <v>42411.688935185186</v>
      </c>
      <c r="O3">
        <v>99.5475715026259</v>
      </c>
      <c r="P3">
        <f>IF(AND(E3&gt;(metadata!$C$2-metadata!$C$2*metadata!$A$2*0.01),E3&lt;(metadata!$C$2+metadata!$C$2*metadata!$A$2*0.01)),1,0)</f>
        <v>1</v>
      </c>
      <c r="Q3">
        <f>IF(O3&gt;100-metadata!$B$2,1,0)</f>
        <v>1</v>
      </c>
      <c r="R3">
        <f>IF(G3=metadata!$D$2,1,0)</f>
        <v>1</v>
      </c>
      <c r="S3">
        <f>IF(P3=0,metadata!$F$2,0)+IF(R3=0,metadata!$E$2,0)</f>
        <v>0</v>
      </c>
      <c r="T3">
        <f t="shared" si="0"/>
        <v>100</v>
      </c>
    </row>
    <row r="4" spans="1:20" x14ac:dyDescent="0.25">
      <c r="A4" t="s">
        <v>20</v>
      </c>
      <c r="B4" t="s">
        <v>65</v>
      </c>
      <c r="C4" t="s">
        <v>21</v>
      </c>
      <c r="D4" t="s">
        <v>16</v>
      </c>
      <c r="E4">
        <v>0.43076454630663702</v>
      </c>
      <c r="F4">
        <v>4.3076454630663701E-4</v>
      </c>
      <c r="G4">
        <v>1000</v>
      </c>
      <c r="H4">
        <v>5.9492051380535302E-2</v>
      </c>
      <c r="I4">
        <v>-3.80999999928179E-2</v>
      </c>
      <c r="J4">
        <v>1.2895293754325301E-2</v>
      </c>
      <c r="K4">
        <v>-6.6278097234964597E-2</v>
      </c>
      <c r="L4" t="s">
        <v>22</v>
      </c>
      <c r="M4" s="1">
        <v>42508.43613425926</v>
      </c>
      <c r="N4" s="1">
        <v>42508.464143518519</v>
      </c>
      <c r="O4">
        <v>76.766467094421401</v>
      </c>
      <c r="P4">
        <f>IF(AND(E4&gt;(metadata!$C$2-metadata!$C$2*metadata!$A$2*0.01),E4&lt;(metadata!$C$2+metadata!$C$2*metadata!$A$2*0.01)),1,0)</f>
        <v>0</v>
      </c>
      <c r="Q4">
        <f>IF(O4&gt;100-metadata!$B$2,1,0)</f>
        <v>0</v>
      </c>
      <c r="R4">
        <f>IF(G4=metadata!$D$2,1,0)</f>
        <v>0</v>
      </c>
      <c r="S4">
        <f>IF(P4=0,metadata!$F$2,0)+IF(R4=0,metadata!$E$2,0)</f>
        <v>15</v>
      </c>
      <c r="T4">
        <f t="shared" si="0"/>
        <v>61.766467094421401</v>
      </c>
    </row>
    <row r="5" spans="1:20" x14ac:dyDescent="0.25">
      <c r="A5" t="s">
        <v>47</v>
      </c>
      <c r="B5" t="s">
        <v>66</v>
      </c>
      <c r="C5" t="s">
        <v>48</v>
      </c>
      <c r="D5" t="s">
        <v>16</v>
      </c>
      <c r="E5">
        <v>1.3548427169139201</v>
      </c>
      <c r="F5">
        <v>5.0179359885700798E-4</v>
      </c>
      <c r="G5">
        <v>2700</v>
      </c>
      <c r="H5">
        <v>6.5009141460614706E-2</v>
      </c>
      <c r="I5" s="2">
        <v>-5.6242404748348699E-10</v>
      </c>
      <c r="J5">
        <v>4.3832601778394098E-2</v>
      </c>
      <c r="K5">
        <v>-2.1829799854624101E-2</v>
      </c>
      <c r="L5" t="s">
        <v>49</v>
      </c>
      <c r="M5" s="1">
        <v>42508.69390046296</v>
      </c>
      <c r="N5" s="1">
        <v>42508.747916666667</v>
      </c>
      <c r="O5">
        <v>98.908848967403202</v>
      </c>
      <c r="P5">
        <f>IF(AND(E5&gt;(metadata!$C$2-metadata!$C$2*metadata!$A$2*0.01),E5&lt;(metadata!$C$2+metadata!$C$2*metadata!$A$2*0.01)),1,0)</f>
        <v>1</v>
      </c>
      <c r="Q5">
        <f>IF(O5&gt;100-metadata!$B$2,1,0)</f>
        <v>1</v>
      </c>
      <c r="R5">
        <f>IF(G5=metadata!$D$2,1,0)</f>
        <v>1</v>
      </c>
      <c r="S5">
        <f>IF(P5=0,metadata!$F$2,0)+IF(R5=0,metadata!$E$2,0)</f>
        <v>0</v>
      </c>
      <c r="T5">
        <f t="shared" si="0"/>
        <v>100</v>
      </c>
    </row>
    <row r="6" spans="1:20" x14ac:dyDescent="0.25">
      <c r="A6" t="s">
        <v>50</v>
      </c>
      <c r="B6" t="s">
        <v>67</v>
      </c>
      <c r="C6" t="s">
        <v>51</v>
      </c>
      <c r="D6" t="s">
        <v>16</v>
      </c>
      <c r="E6">
        <v>1.3545860345284</v>
      </c>
      <c r="F6">
        <v>5.0169853130681502E-4</v>
      </c>
      <c r="G6">
        <v>2700</v>
      </c>
      <c r="H6">
        <v>6.7186302791006305E-2</v>
      </c>
      <c r="I6" s="2">
        <v>-7.1294549767549397E-10</v>
      </c>
      <c r="J6">
        <v>4.3832055087305297E-2</v>
      </c>
      <c r="K6">
        <v>-2.1830314621236701E-2</v>
      </c>
      <c r="L6" t="s">
        <v>49</v>
      </c>
      <c r="M6" s="1">
        <v>42508.69390046296</v>
      </c>
      <c r="N6" s="1">
        <v>42508.749444444446</v>
      </c>
      <c r="O6">
        <v>98.616101127117901</v>
      </c>
      <c r="P6">
        <f>IF(AND(E6&gt;(metadata!$C$2-metadata!$C$2*metadata!$A$2*0.01),E6&lt;(metadata!$C$2+metadata!$C$2*metadata!$A$2*0.01)),1,0)</f>
        <v>1</v>
      </c>
      <c r="Q6">
        <f>IF(O6&gt;100-metadata!$B$2,1,0)</f>
        <v>1</v>
      </c>
      <c r="R6">
        <f>IF(G6=metadata!$D$2,1,0)</f>
        <v>1</v>
      </c>
      <c r="S6">
        <f>IF(P6=0,metadata!$F$2,0)+IF(R6=0,metadata!$E$2,0)</f>
        <v>0</v>
      </c>
      <c r="T6">
        <f t="shared" si="0"/>
        <v>100</v>
      </c>
    </row>
    <row r="7" spans="1:20" x14ac:dyDescent="0.25">
      <c r="A7" t="s">
        <v>52</v>
      </c>
      <c r="B7" t="s">
        <v>68</v>
      </c>
      <c r="C7" t="s">
        <v>53</v>
      </c>
      <c r="D7" t="s">
        <v>16</v>
      </c>
      <c r="E7">
        <v>1.24542370168532</v>
      </c>
      <c r="F7">
        <v>4.6126803766122898E-4</v>
      </c>
      <c r="G7">
        <v>2700</v>
      </c>
      <c r="H7">
        <v>6.2658075835748395E-2</v>
      </c>
      <c r="I7" s="2">
        <v>-1.11070577453002E-9</v>
      </c>
      <c r="J7">
        <v>4.3637324469760402E-2</v>
      </c>
      <c r="K7">
        <v>-2.5080397823002299E-2</v>
      </c>
      <c r="L7" t="s">
        <v>49</v>
      </c>
      <c r="M7" s="1">
        <v>42508.69390046296</v>
      </c>
      <c r="N7" s="1">
        <v>42508.752662037034</v>
      </c>
      <c r="O7">
        <v>100</v>
      </c>
      <c r="P7">
        <f>IF(AND(E7&gt;(metadata!$C$2-metadata!$C$2*metadata!$A$2*0.01),E7&lt;(metadata!$C$2+metadata!$C$2*metadata!$A$2*0.01)),1,0)</f>
        <v>0</v>
      </c>
      <c r="Q7">
        <f>IF(O7&gt;100-metadata!$B$2,1,0)</f>
        <v>1</v>
      </c>
      <c r="R7">
        <f>IF(G7=metadata!$D$2,1,0)</f>
        <v>1</v>
      </c>
      <c r="S7">
        <f>IF(P7=0,metadata!$F$2,0)+IF(R7=0,metadata!$E$2,0)</f>
        <v>5</v>
      </c>
      <c r="T7">
        <f t="shared" si="0"/>
        <v>95</v>
      </c>
    </row>
    <row r="8" spans="1:20" x14ac:dyDescent="0.25">
      <c r="A8" t="s">
        <v>23</v>
      </c>
      <c r="B8" t="s">
        <v>69</v>
      </c>
      <c r="C8" t="s">
        <v>24</v>
      </c>
      <c r="D8" t="s">
        <v>16</v>
      </c>
      <c r="E8">
        <v>1.2909632266658499</v>
      </c>
      <c r="F8">
        <v>4.78134528394759E-4</v>
      </c>
      <c r="G8">
        <v>2700</v>
      </c>
      <c r="H8">
        <v>6.3221478772560194E-2</v>
      </c>
      <c r="I8" s="2">
        <v>-1.75290617925178E-10</v>
      </c>
      <c r="J8">
        <v>4.1961437267052801E-2</v>
      </c>
      <c r="K8">
        <v>-7.0448892350342296E-2</v>
      </c>
      <c r="L8" t="s">
        <v>25</v>
      </c>
      <c r="M8" s="1">
        <v>42508.553796296299</v>
      </c>
      <c r="N8" s="1">
        <v>42508.557627314818</v>
      </c>
      <c r="O8">
        <v>91.111110895872102</v>
      </c>
      <c r="P8">
        <f>IF(AND(E8&gt;(metadata!$C$2-metadata!$C$2*metadata!$A$2*0.01),E8&lt;(metadata!$C$2+metadata!$C$2*metadata!$A$2*0.01)),1,0)</f>
        <v>0</v>
      </c>
      <c r="Q8">
        <f>IF(O8&gt;100-metadata!$B$2,1,0)</f>
        <v>0</v>
      </c>
      <c r="R8">
        <f>IF(G8=metadata!$D$2,1,0)</f>
        <v>1</v>
      </c>
      <c r="S8">
        <f>IF(P8=0,metadata!$F$2,0)+IF(R8=0,metadata!$E$2,0)</f>
        <v>5</v>
      </c>
      <c r="T8">
        <f t="shared" si="0"/>
        <v>86.111110895872102</v>
      </c>
    </row>
    <row r="9" spans="1:20" x14ac:dyDescent="0.25">
      <c r="A9" t="s">
        <v>26</v>
      </c>
      <c r="B9" t="s">
        <v>70</v>
      </c>
      <c r="C9" t="s">
        <v>27</v>
      </c>
      <c r="D9" t="s">
        <v>16</v>
      </c>
      <c r="E9">
        <v>1.35589457713211</v>
      </c>
      <c r="F9">
        <v>5.0218317671559497E-4</v>
      </c>
      <c r="G9">
        <v>2700</v>
      </c>
      <c r="H9">
        <v>6.5138150388796001E-2</v>
      </c>
      <c r="I9">
        <v>7.2657927858967894E-2</v>
      </c>
      <c r="J9">
        <v>4.3913099674667999E-2</v>
      </c>
      <c r="K9">
        <v>3.8100000000000002E-2</v>
      </c>
      <c r="L9" t="s">
        <v>28</v>
      </c>
      <c r="M9" s="1">
        <v>42508.657881944448</v>
      </c>
      <c r="N9" s="1">
        <v>42508.662129629629</v>
      </c>
      <c r="O9">
        <v>99.281437136232896</v>
      </c>
      <c r="P9">
        <f>IF(AND(E9&gt;(metadata!$C$2-metadata!$C$2*metadata!$A$2*0.01),E9&lt;(metadata!$C$2+metadata!$C$2*metadata!$A$2*0.01)),1,0)</f>
        <v>1</v>
      </c>
      <c r="Q9">
        <f>IF(O9&gt;100-metadata!$B$2,1,0)</f>
        <v>1</v>
      </c>
      <c r="R9">
        <f>IF(G9=metadata!$D$2,1,0)</f>
        <v>1</v>
      </c>
      <c r="S9">
        <f>IF(P9=0,metadata!$F$2,0)+IF(R9=0,metadata!$E$2,0)</f>
        <v>0</v>
      </c>
      <c r="T9">
        <f t="shared" si="0"/>
        <v>100</v>
      </c>
    </row>
    <row r="10" spans="1:20" x14ac:dyDescent="0.25">
      <c r="A10" t="s">
        <v>29</v>
      </c>
      <c r="B10" t="s">
        <v>71</v>
      </c>
      <c r="C10" t="s">
        <v>30</v>
      </c>
      <c r="D10" t="s">
        <v>16</v>
      </c>
      <c r="E10">
        <v>1.35911887707589</v>
      </c>
      <c r="F10">
        <v>5.0337736187995997E-4</v>
      </c>
      <c r="G10">
        <v>2700</v>
      </c>
      <c r="H10">
        <v>6.5185550647497106E-2</v>
      </c>
      <c r="I10">
        <v>2.1856211477741701E-2</v>
      </c>
      <c r="J10">
        <v>1.8551695089806201E-2</v>
      </c>
      <c r="K10">
        <v>3.8100003429204797E-2</v>
      </c>
      <c r="L10" t="s">
        <v>31</v>
      </c>
      <c r="M10" s="1">
        <v>42508.432962962965</v>
      </c>
      <c r="N10" s="1">
        <v>42508.5078587963</v>
      </c>
      <c r="O10">
        <v>99.893546244129496</v>
      </c>
      <c r="P10">
        <f>IF(AND(E10&gt;(metadata!$C$2-metadata!$C$2*metadata!$A$2*0.01),E10&lt;(metadata!$C$2+metadata!$C$2*metadata!$A$2*0.01)),1,0)</f>
        <v>1</v>
      </c>
      <c r="Q10">
        <f>IF(O10&gt;100-metadata!$B$2,1,0)</f>
        <v>1</v>
      </c>
      <c r="R10">
        <f>IF(G10=metadata!$D$2,1,0)</f>
        <v>1</v>
      </c>
      <c r="S10">
        <f>IF(P10=0,metadata!$F$2,0)+IF(R10=0,metadata!$E$2,0)</f>
        <v>0</v>
      </c>
      <c r="T10">
        <f t="shared" si="0"/>
        <v>100</v>
      </c>
    </row>
    <row r="11" spans="1:20" x14ac:dyDescent="0.25">
      <c r="A11" t="s">
        <v>29</v>
      </c>
      <c r="B11" t="s">
        <v>72</v>
      </c>
      <c r="C11" t="s">
        <v>32</v>
      </c>
      <c r="D11" t="s">
        <v>16</v>
      </c>
      <c r="E11">
        <v>1.36715885204384</v>
      </c>
      <c r="F11">
        <v>5.0635513038660603E-4</v>
      </c>
      <c r="G11">
        <v>2700</v>
      </c>
      <c r="H11">
        <v>6.5421804169119399E-2</v>
      </c>
      <c r="I11">
        <v>2.2120219158059399E-2</v>
      </c>
      <c r="J11">
        <v>1.8792306236065599E-2</v>
      </c>
      <c r="K11">
        <v>3.8100003022928999E-2</v>
      </c>
      <c r="L11" t="s">
        <v>31</v>
      </c>
      <c r="M11" s="1">
        <v>42508.432962962965</v>
      </c>
      <c r="N11" s="1">
        <v>42508.515694444446</v>
      </c>
      <c r="O11">
        <v>99.866932805161895</v>
      </c>
      <c r="P11">
        <f>IF(AND(E11&gt;(metadata!$C$2-metadata!$C$2*metadata!$A$2*0.01),E11&lt;(metadata!$C$2+metadata!$C$2*metadata!$A$2*0.01)),1,0)</f>
        <v>1</v>
      </c>
      <c r="Q11">
        <f>IF(O11&gt;100-metadata!$B$2,1,0)</f>
        <v>1</v>
      </c>
      <c r="R11">
        <f>IF(G11=metadata!$D$2,1,0)</f>
        <v>1</v>
      </c>
      <c r="S11">
        <f>IF(P11=0,metadata!$F$2,0)+IF(R11=0,metadata!$E$2,0)</f>
        <v>0</v>
      </c>
      <c r="T11">
        <f t="shared" si="0"/>
        <v>100</v>
      </c>
    </row>
    <row r="12" spans="1:20" x14ac:dyDescent="0.25">
      <c r="A12" t="s">
        <v>33</v>
      </c>
      <c r="B12" t="s">
        <v>73</v>
      </c>
      <c r="C12" t="s">
        <v>34</v>
      </c>
      <c r="D12" t="s">
        <v>16</v>
      </c>
      <c r="E12">
        <v>1.5089945674957199</v>
      </c>
      <c r="F12">
        <v>5.5888687685026696E-4</v>
      </c>
      <c r="G12">
        <v>2700</v>
      </c>
      <c r="H12">
        <v>6.9608803811233494E-2</v>
      </c>
      <c r="I12" s="2">
        <v>-1.4865259473068499E-10</v>
      </c>
      <c r="J12">
        <v>4.8565724830514002E-2</v>
      </c>
      <c r="K12">
        <v>-7.7524984881056996E-2</v>
      </c>
      <c r="L12" t="s">
        <v>25</v>
      </c>
      <c r="M12" s="1">
        <v>42508.553796296299</v>
      </c>
      <c r="N12" s="1">
        <v>42508.557627314818</v>
      </c>
      <c r="O12">
        <v>84.391216933727307</v>
      </c>
      <c r="P12">
        <f>IF(AND(E12&gt;(metadata!$C$2-metadata!$C$2*metadata!$A$2*0.01),E12&lt;(metadata!$C$2+metadata!$C$2*metadata!$A$2*0.01)),1,0)</f>
        <v>0</v>
      </c>
      <c r="Q12">
        <f>IF(O12&gt;100-metadata!$B$2,1,0)</f>
        <v>0</v>
      </c>
      <c r="R12">
        <f>IF(G12=metadata!$D$2,1,0)</f>
        <v>1</v>
      </c>
      <c r="S12">
        <f>IF(P12=0,metadata!$F$2,0)+IF(R12=0,metadata!$E$2,0)</f>
        <v>5</v>
      </c>
      <c r="T12">
        <f t="shared" si="0"/>
        <v>79.391216933727307</v>
      </c>
    </row>
    <row r="13" spans="1:20" x14ac:dyDescent="0.25">
      <c r="A13" t="s">
        <v>35</v>
      </c>
      <c r="B13" t="s">
        <v>74</v>
      </c>
      <c r="C13" t="s">
        <v>36</v>
      </c>
      <c r="D13" t="s">
        <v>16</v>
      </c>
      <c r="E13">
        <v>0.45519813929480601</v>
      </c>
      <c r="F13">
        <v>4.5519813929480602E-4</v>
      </c>
      <c r="G13">
        <v>1000</v>
      </c>
      <c r="H13">
        <v>6.2891888620788899E-2</v>
      </c>
      <c r="I13">
        <v>-3.8099999993203501E-2</v>
      </c>
      <c r="J13">
        <v>1.3473615582081801E-2</v>
      </c>
      <c r="K13">
        <v>-6.8974036578715106E-2</v>
      </c>
      <c r="L13" t="s">
        <v>22</v>
      </c>
      <c r="M13" s="1">
        <v>42508.43613425926</v>
      </c>
      <c r="N13" s="1">
        <v>42508.464953703704</v>
      </c>
      <c r="O13">
        <v>73.3599454164505</v>
      </c>
      <c r="P13">
        <f>IF(AND(E13&gt;(metadata!$C$2-metadata!$C$2*metadata!$A$2*0.01),E13&lt;(metadata!$C$2+metadata!$C$2*metadata!$A$2*0.01)),1,0)</f>
        <v>0</v>
      </c>
      <c r="Q13">
        <f>IF(O13&gt;100-metadata!$B$2,1,0)</f>
        <v>0</v>
      </c>
      <c r="R13">
        <f>IF(G13=metadata!$D$2,1,0)</f>
        <v>0</v>
      </c>
      <c r="S13">
        <f>IF(P13=0,metadata!$F$2,0)+IF(R13=0,metadata!$E$2,0)</f>
        <v>15</v>
      </c>
      <c r="T13">
        <f t="shared" si="0"/>
        <v>58.3599454164505</v>
      </c>
    </row>
    <row r="14" spans="1:20" x14ac:dyDescent="0.25">
      <c r="A14" t="s">
        <v>39</v>
      </c>
      <c r="O14">
        <v>2.2999999999999998</v>
      </c>
    </row>
    <row r="15" spans="1:20" x14ac:dyDescent="0.25">
      <c r="A15" t="s">
        <v>40</v>
      </c>
    </row>
    <row r="16" spans="1:20" x14ac:dyDescent="0.25">
      <c r="A16" t="s">
        <v>37</v>
      </c>
    </row>
    <row r="18" spans="1:1" x14ac:dyDescent="0.25">
      <c r="A18" t="s">
        <v>59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2016-05-19T17:51:38Z</dcterms:created>
  <dcterms:modified xsi:type="dcterms:W3CDTF">2016-05-19T17:52:02Z</dcterms:modified>
</cp:coreProperties>
</file>